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 НМЦ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'Обоснование НМЦ'!$A$1:$T$43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9" i="1"/>
  <c r="S19" s="1"/>
  <c r="Q19"/>
  <c r="R18"/>
  <c r="S18" s="1"/>
  <c r="Q18"/>
  <c r="R17"/>
  <c r="S17" s="1"/>
  <c r="Q17"/>
  <c r="R16"/>
  <c r="S16" s="1"/>
  <c r="Q16"/>
  <c r="R15"/>
  <c r="S15" s="1"/>
  <c r="Q15"/>
  <c r="R14"/>
  <c r="S14" s="1"/>
  <c r="S20" s="1"/>
  <c r="S21" s="1"/>
  <c r="Q14"/>
  <c r="T14" l="1"/>
  <c r="T15"/>
  <c r="T17"/>
  <c r="T19"/>
  <c r="T16"/>
  <c r="T18"/>
</calcChain>
</file>

<file path=xl/sharedStrings.xml><?xml version="1.0" encoding="utf-8"?>
<sst xmlns="http://schemas.openxmlformats.org/spreadsheetml/2006/main" count="65" uniqueCount="57">
  <si>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</si>
  <si>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</si>
  <si>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</si>
  <si>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подгруппы</t>
  </si>
  <si>
    <t>Наименование подгруппы</t>
  </si>
  <si>
    <t>№ п/п</t>
  </si>
  <si>
    <t>Код ЕНС</t>
  </si>
  <si>
    <t>Наименование потребности</t>
  </si>
  <si>
    <t>Ед. изм</t>
  </si>
  <si>
    <t>Кол-во к поставке</t>
  </si>
  <si>
    <t>Базовая цена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</si>
  <si>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 xml:space="preserve">Индекс роста цен </t>
    </r>
  </si>
  <si>
    <t>Плановая цена,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</si>
  <si>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Текущие рыночные предложения (руб/ед. изм.), без НДС 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</si>
  <si>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</si>
  <si>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</si>
  <si>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</si>
  <si>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</si>
  <si>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</si>
  <si>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</si>
  <si>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</si>
  <si>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</si>
  <si>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</si>
  <si>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</si>
  <si>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</si>
  <si>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</si>
  <si>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</si>
  <si>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12.1.</t>
  </si>
  <si>
    <t>12.2.</t>
  </si>
  <si>
    <t>12.3.</t>
  </si>
  <si>
    <t>12.4.</t>
  </si>
  <si>
    <t>12.5.</t>
  </si>
  <si>
    <t>Услуги по приему, обработке и(или) утилизации отходов офисной техники (клавиатура, манипулятор «мышь» с соединительными проводами, утратившие потребительские свойства)</t>
  </si>
  <si>
    <t>шт</t>
  </si>
  <si>
    <r>
      <rPr>
        <sz val="10"/>
        <rFont val="Times New Roman"/>
        <family val="1"/>
        <charset val="204"/>
      </rPr>
      <t>Услуги по приему, обработке и(или) утилизации отходов офисной техники (с</t>
    </r>
    <r>
      <rPr>
        <sz val="10"/>
        <color rgb="FF000000"/>
        <rFont val="Times New Roman"/>
        <family val="1"/>
        <charset val="204"/>
      </rPr>
      <t>истемный блок компьютера, утративший потребительские свойства</t>
    </r>
    <r>
      <rPr>
        <sz val="10"/>
        <rFont val="Times New Roman"/>
        <family val="1"/>
        <charset val="204"/>
      </rPr>
      <t>)</t>
    </r>
  </si>
  <si>
    <t>Услуги по приему, обработке и(или) утилизации отходов офисной техники (компьютеры портативные (ноутбуки), утратившие потребительские свойства)</t>
  </si>
  <si>
    <t>Услуги по приему, обработке и(или) утилизации отходов офисной техники (телефонные и факсимильные аппараты, утратившие потребительские свойства)</t>
  </si>
  <si>
    <r>
      <rPr>
        <sz val="10"/>
        <rFont val="Times New Roman"/>
        <family val="1"/>
        <charset val="204"/>
      </rPr>
      <t>Услуги по приему, обработке и(или) утилизации отходов офисной техники (п</t>
    </r>
    <r>
      <rPr>
        <sz val="10"/>
        <color rgb="FF000000"/>
        <rFont val="Times New Roman"/>
        <family val="1"/>
        <charset val="204"/>
      </rPr>
      <t>ринтеры, сканеры, многофункциональные устройства (МФУ), утратившие потребительские свойства</t>
    </r>
    <r>
      <rPr>
        <sz val="10"/>
        <rFont val="Times New Roman"/>
        <family val="1"/>
        <charset val="204"/>
      </rPr>
      <t>)</t>
    </r>
  </si>
  <si>
    <t>Услуги по приему, обработке и(или) утилизации отходов офисной техники (мониторы компьютерные жидкокристаллические, утратившие потребительские свойства, в сборе)</t>
  </si>
  <si>
    <t>Расчетная НМЦ</t>
  </si>
  <si>
    <t>НМЦ установлена Заказчиком</t>
  </si>
  <si>
    <t>Приложения:</t>
  </si>
  <si>
    <t>1.</t>
  </si>
  <si>
    <t>2.</t>
  </si>
  <si>
    <t>3.</t>
  </si>
  <si>
    <t>Исполнитель:</t>
  </si>
  <si>
    <t>Начальник ОЭ</t>
  </si>
  <si>
    <t>Деханова Е.В.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</si>
  <si>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</si>
  <si>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</si>
  <si>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</si>
  <si>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</si>
  <si>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</si>
  <si>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</si>
  <si>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</si>
  <si>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Примечание - пояснение в случае установления НМЦ отличной от расчетной:</t>
  </si>
  <si>
    <t>В части требуемых услуг по отходам, указанным в договоре, образующихся на объектах Общества, в г.о. Самара необходимые услуги оказывают только 2 организации, имеющие лицензии по перечисленным видам отходов на соответствующий вид деятельности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</si>
</sst>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</numFmts>
  <fonts count="17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Arial"/>
      <family val="2"/>
      <charset val="1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6" fontId="16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1" fillId="0" borderId="0"/>
  </cellStyleXfs>
  <cellXfs count="57">
    <xf numFmtId="0" fontId="0" fillId="0" borderId="0" xfId="0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4" fontId="13" fillId="3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167" fontId="12" fillId="3" borderId="1" xfId="1" applyNumberFormat="1" applyFont="1" applyFill="1" applyBorder="1" applyAlignment="1" applyProtection="1">
      <alignment horizontal="center" vertical="center" wrapText="1"/>
    </xf>
    <xf numFmtId="167" fontId="13" fillId="3" borderId="1" xfId="1" applyNumberFormat="1" applyFont="1" applyFill="1" applyBorder="1" applyAlignment="1" applyProtection="1">
      <alignment horizontal="center" vertical="center" wrapText="1"/>
    </xf>
    <xf numFmtId="167" fontId="14" fillId="3" borderId="1" xfId="1" applyNumberFormat="1" applyFont="1" applyFill="1" applyBorder="1" applyAlignment="1" applyProtection="1">
      <alignment horizontal="center" vertical="center" wrapText="1"/>
    </xf>
    <xf numFmtId="167" fontId="3" fillId="3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5" fillId="0" borderId="0" xfId="0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15" fillId="0" borderId="0" xfId="0" applyFont="1"/>
    <xf numFmtId="0" fontId="5" fillId="0" borderId="0" xfId="0" applyFont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/>
  </cellXfs>
  <cellStyles count="7">
    <cellStyle name="Excel Built-in Explanatory Text" xfId="6"/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196920</xdr:colOff>
      <xdr:row>26</xdr:row>
      <xdr:rowOff>36720</xdr:rowOff>
    </xdr:from>
    <xdr:to>
      <xdr:col>19</xdr:col>
      <xdr:colOff>128520</xdr:colOff>
      <xdr:row>26</xdr:row>
      <xdr:rowOff>37080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882280" y="862920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13</xdr:row>
      <xdr:rowOff>433800</xdr:rowOff>
    </xdr:from>
    <xdr:to>
      <xdr:col>19</xdr:col>
      <xdr:colOff>1800</xdr:colOff>
      <xdr:row>13</xdr:row>
      <xdr:rowOff>434160</xdr:rowOff>
    </xdr:to>
    <xdr:pic>
      <xdr:nvPicPr>
        <xdr:cNvPr id="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383580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14</xdr:row>
      <xdr:rowOff>433440</xdr:rowOff>
    </xdr:from>
    <xdr:to>
      <xdr:col>19</xdr:col>
      <xdr:colOff>1800</xdr:colOff>
      <xdr:row>14</xdr:row>
      <xdr:rowOff>433800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456516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15</xdr:row>
      <xdr:rowOff>433440</xdr:rowOff>
    </xdr:from>
    <xdr:to>
      <xdr:col>19</xdr:col>
      <xdr:colOff>1800</xdr:colOff>
      <xdr:row>15</xdr:row>
      <xdr:rowOff>433800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515268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16</xdr:row>
      <xdr:rowOff>433800</xdr:rowOff>
    </xdr:from>
    <xdr:to>
      <xdr:col>19</xdr:col>
      <xdr:colOff>1800</xdr:colOff>
      <xdr:row>16</xdr:row>
      <xdr:rowOff>434160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574020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17</xdr:row>
      <xdr:rowOff>433440</xdr:rowOff>
    </xdr:from>
    <xdr:to>
      <xdr:col>19</xdr:col>
      <xdr:colOff>1800</xdr:colOff>
      <xdr:row>17</xdr:row>
      <xdr:rowOff>433800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632736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18</xdr:row>
      <xdr:rowOff>433440</xdr:rowOff>
    </xdr:from>
    <xdr:to>
      <xdr:col>19</xdr:col>
      <xdr:colOff>1800</xdr:colOff>
      <xdr:row>18</xdr:row>
      <xdr:rowOff>433800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691488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13</xdr:row>
      <xdr:rowOff>433800</xdr:rowOff>
    </xdr:from>
    <xdr:to>
      <xdr:col>19</xdr:col>
      <xdr:colOff>1800</xdr:colOff>
      <xdr:row>13</xdr:row>
      <xdr:rowOff>434160</xdr:rowOff>
    </xdr:to>
    <xdr:pic>
      <xdr:nvPicPr>
        <xdr:cNvPr id="8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383580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14</xdr:row>
      <xdr:rowOff>433440</xdr:rowOff>
    </xdr:from>
    <xdr:to>
      <xdr:col>19</xdr:col>
      <xdr:colOff>1800</xdr:colOff>
      <xdr:row>14</xdr:row>
      <xdr:rowOff>433800</xdr:rowOff>
    </xdr:to>
    <xdr:pic>
      <xdr:nvPicPr>
        <xdr:cNvPr id="9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456516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15</xdr:row>
      <xdr:rowOff>433440</xdr:rowOff>
    </xdr:from>
    <xdr:to>
      <xdr:col>19</xdr:col>
      <xdr:colOff>1800</xdr:colOff>
      <xdr:row>15</xdr:row>
      <xdr:rowOff>433800</xdr:rowOff>
    </xdr:to>
    <xdr:pic>
      <xdr:nvPicPr>
        <xdr:cNvPr id="1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515268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17</xdr:row>
      <xdr:rowOff>433440</xdr:rowOff>
    </xdr:from>
    <xdr:to>
      <xdr:col>19</xdr:col>
      <xdr:colOff>1800</xdr:colOff>
      <xdr:row>17</xdr:row>
      <xdr:rowOff>433800</xdr:rowOff>
    </xdr:to>
    <xdr:pic>
      <xdr:nvPicPr>
        <xdr:cNvPr id="11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632736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70200</xdr:colOff>
      <xdr:row>18</xdr:row>
      <xdr:rowOff>433440</xdr:rowOff>
    </xdr:from>
    <xdr:to>
      <xdr:col>19</xdr:col>
      <xdr:colOff>1800</xdr:colOff>
      <xdr:row>18</xdr:row>
      <xdr:rowOff>433800</xdr:rowOff>
    </xdr:to>
    <xdr:pic>
      <xdr:nvPicPr>
        <xdr:cNvPr id="1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55560" y="6914880"/>
          <a:ext cx="83880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4:AMK41"/>
  <sheetViews>
    <sheetView tabSelected="1" view="pageBreakPreview" zoomScaleNormal="73" workbookViewId="0">
      <selection activeCell="I50" sqref="I50"/>
    </sheetView>
  </sheetViews>
  <sheetFormatPr defaultColWidth="8.85546875" defaultRowHeight="12.75" outlineLevelRow="1"/>
  <cols>
    <col min="1" max="1" width="4.42578125" style="11" customWidth="1"/>
    <col min="2" max="2" width="6.7109375" style="11" customWidth="1"/>
    <col min="3" max="3" width="38.5703125" style="11" customWidth="1"/>
    <col min="4" max="4" width="8.28515625" style="11" customWidth="1"/>
    <col min="5" max="5" width="9.5703125" style="11" customWidth="1"/>
    <col min="6" max="8" width="10.85546875" style="11" customWidth="1"/>
    <col min="9" max="9" width="14.7109375" style="11" customWidth="1"/>
    <col min="10" max="10" width="14.42578125" style="11" customWidth="1"/>
    <col min="11" max="11" width="12.85546875" style="11" customWidth="1"/>
    <col min="12" max="16" width="12.7109375" style="11" customWidth="1"/>
    <col min="17" max="17" width="14.7109375" style="11" customWidth="1"/>
    <col min="18" max="18" width="15.5703125" style="11" customWidth="1"/>
    <col min="19" max="19" width="12.85546875" style="11" customWidth="1"/>
    <col min="20" max="20" width="14.28515625" style="11" customWidth="1"/>
    <col min="21" max="1025" width="8.85546875" style="11"/>
  </cols>
  <sheetData>
    <row r="4" spans="1:20" ht="16.5" customHeight="1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20" ht="15.75" customHeight="1">
      <c r="C5" s="12" t="s">
        <v>0</v>
      </c>
      <c r="D5" s="12"/>
      <c r="E5" s="12"/>
      <c r="F5" s="12"/>
      <c r="G5" s="12"/>
      <c r="H5" s="12"/>
      <c r="I5" s="12"/>
      <c r="J5" s="12"/>
      <c r="K5" s="12"/>
      <c r="L5" s="13"/>
      <c r="M5" s="13"/>
      <c r="N5" s="13"/>
      <c r="O5" s="13"/>
      <c r="P5" s="13"/>
      <c r="Q5" s="13"/>
    </row>
    <row r="6" spans="1:20" s="14" customFormat="1" ht="19.5" customHeight="1">
      <c r="C6" s="15" t="s">
        <v>1</v>
      </c>
      <c r="D6" s="9" t="s">
        <v>2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20" s="14" customFormat="1" ht="19.5" customHeight="1">
      <c r="C7" s="15" t="s">
        <v>3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20" s="14" customFormat="1" ht="19.5" customHeight="1">
      <c r="C8" s="15" t="s">
        <v>4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20" ht="16.5" customHeight="1"/>
    <row r="10" spans="1:20" ht="25.5" customHeight="1">
      <c r="A10" s="8" t="s">
        <v>5</v>
      </c>
      <c r="B10" s="8" t="s">
        <v>6</v>
      </c>
      <c r="C10" s="8" t="s">
        <v>7</v>
      </c>
      <c r="D10" s="8" t="s">
        <v>8</v>
      </c>
      <c r="E10" s="8" t="s">
        <v>9</v>
      </c>
      <c r="F10" s="8" t="s">
        <v>10</v>
      </c>
      <c r="G10" s="8"/>
      <c r="H10" s="8"/>
      <c r="I10" s="8"/>
      <c r="J10" s="7" t="s">
        <v>11</v>
      </c>
      <c r="K10" s="8" t="s">
        <v>12</v>
      </c>
      <c r="L10" s="6" t="s">
        <v>13</v>
      </c>
      <c r="M10" s="6"/>
      <c r="N10" s="6"/>
      <c r="O10" s="6"/>
      <c r="P10" s="6"/>
      <c r="Q10" s="8" t="s">
        <v>14</v>
      </c>
      <c r="R10" s="6" t="s">
        <v>15</v>
      </c>
      <c r="S10" s="8" t="s">
        <v>16</v>
      </c>
      <c r="T10" s="5" t="s">
        <v>17</v>
      </c>
    </row>
    <row r="11" spans="1:20" ht="28.5" customHeight="1">
      <c r="A11" s="8"/>
      <c r="B11" s="8"/>
      <c r="C11" s="8"/>
      <c r="D11" s="8"/>
      <c r="E11" s="8"/>
      <c r="F11" s="8" t="s">
        <v>18</v>
      </c>
      <c r="G11" s="8" t="s">
        <v>19</v>
      </c>
      <c r="H11" s="8" t="s">
        <v>20</v>
      </c>
      <c r="I11" s="8" t="s">
        <v>21</v>
      </c>
      <c r="J11" s="7"/>
      <c r="K11" s="7"/>
      <c r="L11" s="6"/>
      <c r="M11" s="6"/>
      <c r="N11" s="6"/>
      <c r="O11" s="6"/>
      <c r="P11" s="6"/>
      <c r="Q11" s="8"/>
      <c r="R11" s="8"/>
      <c r="S11" s="8"/>
      <c r="T11" s="5"/>
    </row>
    <row r="12" spans="1:20" ht="52.5" customHeight="1">
      <c r="A12" s="8"/>
      <c r="B12" s="8"/>
      <c r="C12" s="8"/>
      <c r="D12" s="8"/>
      <c r="E12" s="8"/>
      <c r="F12" s="8"/>
      <c r="G12" s="8"/>
      <c r="H12" s="8"/>
      <c r="I12" s="8"/>
      <c r="J12" s="7"/>
      <c r="K12" s="7"/>
      <c r="L12" s="16" t="s">
        <v>22</v>
      </c>
      <c r="M12" s="16" t="s">
        <v>23</v>
      </c>
      <c r="N12" s="16" t="s">
        <v>24</v>
      </c>
      <c r="O12" s="16" t="s">
        <v>25</v>
      </c>
      <c r="P12" s="16" t="s">
        <v>26</v>
      </c>
      <c r="Q12" s="8"/>
      <c r="R12" s="8"/>
      <c r="S12" s="8"/>
      <c r="T12" s="5"/>
    </row>
    <row r="13" spans="1:20" s="21" customFormat="1" ht="15.75" customHeight="1">
      <c r="A13" s="17">
        <v>1</v>
      </c>
      <c r="B13" s="18">
        <v>2</v>
      </c>
      <c r="C13" s="19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  <c r="J13" s="18">
        <v>10</v>
      </c>
      <c r="K13" s="18">
        <v>11</v>
      </c>
      <c r="L13" s="17" t="s">
        <v>27</v>
      </c>
      <c r="M13" s="17" t="s">
        <v>28</v>
      </c>
      <c r="N13" s="17" t="s">
        <v>29</v>
      </c>
      <c r="O13" s="17" t="s">
        <v>30</v>
      </c>
      <c r="P13" s="17" t="s">
        <v>31</v>
      </c>
      <c r="Q13" s="20">
        <v>13</v>
      </c>
      <c r="R13" s="20">
        <v>14</v>
      </c>
      <c r="S13" s="20">
        <v>15</v>
      </c>
      <c r="T13" s="20">
        <v>16</v>
      </c>
    </row>
    <row r="14" spans="1:20" ht="63.75">
      <c r="A14" s="22">
        <v>1</v>
      </c>
      <c r="B14" s="23"/>
      <c r="C14" s="24" t="s">
        <v>32</v>
      </c>
      <c r="D14" s="25" t="s">
        <v>33</v>
      </c>
      <c r="E14" s="26">
        <v>239</v>
      </c>
      <c r="F14" s="27">
        <v>40</v>
      </c>
      <c r="G14" s="28">
        <v>173</v>
      </c>
      <c r="H14" s="29">
        <v>44620</v>
      </c>
      <c r="I14" s="29"/>
      <c r="J14" s="25"/>
      <c r="K14" s="30">
        <v>44</v>
      </c>
      <c r="L14" s="31">
        <v>40</v>
      </c>
      <c r="M14" s="32">
        <v>30</v>
      </c>
      <c r="N14" s="33"/>
      <c r="O14" s="33"/>
      <c r="P14" s="34"/>
      <c r="Q14" s="35">
        <f t="shared" ref="Q14:Q19" si="0">COUNTIF(K14:P14,"&gt;0")</f>
        <v>3</v>
      </c>
      <c r="R14" s="36">
        <f t="shared" ref="R14:R19" si="1">CEILING(SUM(K14:P14)/COUNTIF(K14:P14,"&gt;0"),0.01)</f>
        <v>38</v>
      </c>
      <c r="S14" s="36">
        <f t="shared" ref="S14:S19" si="2">R14*E14</f>
        <v>9082</v>
      </c>
      <c r="T14" s="37">
        <f t="shared" ref="T14:T19" si="3">STDEV(L14:P14)/R14*100</f>
        <v>18.608073189119672</v>
      </c>
    </row>
    <row r="15" spans="1:20" ht="51">
      <c r="A15" s="22">
        <v>2</v>
      </c>
      <c r="B15" s="23"/>
      <c r="C15" s="24" t="s">
        <v>34</v>
      </c>
      <c r="D15" s="25" t="s">
        <v>33</v>
      </c>
      <c r="E15" s="26">
        <v>715</v>
      </c>
      <c r="F15" s="27">
        <v>200</v>
      </c>
      <c r="G15" s="28">
        <v>173</v>
      </c>
      <c r="H15" s="29">
        <v>44620</v>
      </c>
      <c r="I15" s="29"/>
      <c r="J15" s="25"/>
      <c r="K15" s="30">
        <v>220</v>
      </c>
      <c r="L15" s="31">
        <v>200</v>
      </c>
      <c r="M15" s="32">
        <v>100</v>
      </c>
      <c r="N15" s="33"/>
      <c r="O15" s="33"/>
      <c r="P15" s="34"/>
      <c r="Q15" s="35">
        <f t="shared" si="0"/>
        <v>3</v>
      </c>
      <c r="R15" s="36">
        <f t="shared" si="1"/>
        <v>173.34</v>
      </c>
      <c r="S15" s="36">
        <f t="shared" si="2"/>
        <v>123938.1</v>
      </c>
      <c r="T15" s="37">
        <f t="shared" si="3"/>
        <v>40.79305302795359</v>
      </c>
    </row>
    <row r="16" spans="1:20" ht="51">
      <c r="A16" s="22">
        <v>3</v>
      </c>
      <c r="B16" s="23"/>
      <c r="C16" s="24" t="s">
        <v>35</v>
      </c>
      <c r="D16" s="25" t="s">
        <v>33</v>
      </c>
      <c r="E16" s="26">
        <v>22</v>
      </c>
      <c r="F16" s="27">
        <v>200</v>
      </c>
      <c r="G16" s="28">
        <v>173</v>
      </c>
      <c r="H16" s="29">
        <v>44620</v>
      </c>
      <c r="I16" s="29"/>
      <c r="J16" s="25"/>
      <c r="K16" s="30">
        <v>220</v>
      </c>
      <c r="L16" s="31">
        <v>200</v>
      </c>
      <c r="M16" s="32">
        <v>100</v>
      </c>
      <c r="N16" s="33"/>
      <c r="O16" s="33"/>
      <c r="P16" s="34"/>
      <c r="Q16" s="35">
        <f t="shared" si="0"/>
        <v>3</v>
      </c>
      <c r="R16" s="36">
        <f t="shared" si="1"/>
        <v>173.34</v>
      </c>
      <c r="S16" s="36">
        <f t="shared" si="2"/>
        <v>3813.48</v>
      </c>
      <c r="T16" s="37">
        <f t="shared" si="3"/>
        <v>40.79305302795359</v>
      </c>
    </row>
    <row r="17" spans="1:20" ht="51">
      <c r="A17" s="22">
        <v>4</v>
      </c>
      <c r="B17" s="23"/>
      <c r="C17" s="24" t="s">
        <v>36</v>
      </c>
      <c r="D17" s="25" t="s">
        <v>33</v>
      </c>
      <c r="E17" s="26">
        <v>50</v>
      </c>
      <c r="F17" s="27">
        <v>100</v>
      </c>
      <c r="G17" s="28">
        <v>173</v>
      </c>
      <c r="H17" s="29">
        <v>44620</v>
      </c>
      <c r="I17" s="29"/>
      <c r="J17" s="25"/>
      <c r="K17" s="30">
        <v>110</v>
      </c>
      <c r="L17" s="31">
        <v>100</v>
      </c>
      <c r="M17" s="32">
        <v>100</v>
      </c>
      <c r="N17" s="33"/>
      <c r="O17" s="33"/>
      <c r="P17" s="34"/>
      <c r="Q17" s="35">
        <f t="shared" si="0"/>
        <v>3</v>
      </c>
      <c r="R17" s="36">
        <f t="shared" si="1"/>
        <v>103.34</v>
      </c>
      <c r="S17" s="36">
        <f t="shared" si="2"/>
        <v>5167</v>
      </c>
      <c r="T17" s="37">
        <f t="shared" si="3"/>
        <v>0</v>
      </c>
    </row>
    <row r="18" spans="1:20" ht="63.75" outlineLevel="1">
      <c r="A18" s="22">
        <v>5</v>
      </c>
      <c r="B18" s="23"/>
      <c r="C18" s="24" t="s">
        <v>37</v>
      </c>
      <c r="D18" s="25" t="s">
        <v>33</v>
      </c>
      <c r="E18" s="26">
        <v>264</v>
      </c>
      <c r="F18" s="27">
        <v>300</v>
      </c>
      <c r="G18" s="28">
        <v>173</v>
      </c>
      <c r="H18" s="29">
        <v>44620</v>
      </c>
      <c r="I18" s="29"/>
      <c r="J18" s="25"/>
      <c r="K18" s="30">
        <v>330</v>
      </c>
      <c r="L18" s="31">
        <v>300</v>
      </c>
      <c r="M18" s="32">
        <v>300</v>
      </c>
      <c r="N18" s="33"/>
      <c r="O18" s="33"/>
      <c r="P18" s="34"/>
      <c r="Q18" s="35">
        <f t="shared" si="0"/>
        <v>3</v>
      </c>
      <c r="R18" s="36">
        <f t="shared" si="1"/>
        <v>310</v>
      </c>
      <c r="S18" s="36">
        <f t="shared" si="2"/>
        <v>81840</v>
      </c>
      <c r="T18" s="37">
        <f t="shared" si="3"/>
        <v>0</v>
      </c>
    </row>
    <row r="19" spans="1:20" ht="63.75" outlineLevel="1">
      <c r="A19" s="22">
        <v>6</v>
      </c>
      <c r="B19" s="23"/>
      <c r="C19" s="24" t="s">
        <v>38</v>
      </c>
      <c r="D19" s="25" t="s">
        <v>33</v>
      </c>
      <c r="E19" s="26">
        <v>718</v>
      </c>
      <c r="F19" s="27">
        <v>250</v>
      </c>
      <c r="G19" s="28">
        <v>173</v>
      </c>
      <c r="H19" s="29">
        <v>44620</v>
      </c>
      <c r="I19" s="29"/>
      <c r="J19" s="25"/>
      <c r="K19" s="30">
        <v>275</v>
      </c>
      <c r="L19" s="31">
        <v>250</v>
      </c>
      <c r="M19" s="32">
        <v>250</v>
      </c>
      <c r="N19" s="33"/>
      <c r="O19" s="33"/>
      <c r="P19" s="34"/>
      <c r="Q19" s="35">
        <f t="shared" si="0"/>
        <v>3</v>
      </c>
      <c r="R19" s="36">
        <f t="shared" si="1"/>
        <v>258.34000000000003</v>
      </c>
      <c r="S19" s="36">
        <f t="shared" si="2"/>
        <v>185488.12000000002</v>
      </c>
      <c r="T19" s="37">
        <f t="shared" si="3"/>
        <v>0</v>
      </c>
    </row>
    <row r="20" spans="1:20" ht="24" customHeight="1">
      <c r="A20" s="38"/>
      <c r="B20" s="39"/>
      <c r="C20" s="4" t="s">
        <v>39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0">
        <f>SUM(S14:S19)</f>
        <v>409328.70000000007</v>
      </c>
      <c r="T20" s="41"/>
    </row>
    <row r="21" spans="1:20" ht="24" customHeight="1">
      <c r="A21" s="38"/>
      <c r="B21" s="38"/>
      <c r="C21" s="4" t="s">
        <v>40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0">
        <f>S20</f>
        <v>409328.70000000007</v>
      </c>
      <c r="T21" s="41"/>
    </row>
    <row r="22" spans="1:20" ht="13.5" customHeight="1"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3"/>
    </row>
    <row r="23" spans="1:20" s="44" customFormat="1" ht="13.5" hidden="1" customHeight="1">
      <c r="C23" s="44" t="s">
        <v>41</v>
      </c>
    </row>
    <row r="24" spans="1:20" s="44" customFormat="1" ht="15" hidden="1" customHeight="1">
      <c r="C24" s="45" t="s">
        <v>42</v>
      </c>
    </row>
    <row r="25" spans="1:20" s="44" customFormat="1" ht="15" hidden="1" customHeight="1">
      <c r="C25" s="45" t="s">
        <v>43</v>
      </c>
    </row>
    <row r="26" spans="1:20" s="44" customFormat="1" ht="15" hidden="1" customHeight="1">
      <c r="C26" s="45" t="s">
        <v>44</v>
      </c>
    </row>
    <row r="27" spans="1:20" ht="13.5" hidden="1" customHeight="1">
      <c r="L27" s="46"/>
    </row>
    <row r="28" spans="1:20" s="47" customFormat="1" ht="13.5" customHeight="1">
      <c r="C28" s="48" t="s">
        <v>45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pans="1:20" s="47" customFormat="1" ht="13.5" customHeight="1"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pans="1:20" s="47" customFormat="1" ht="13.5" customHeight="1">
      <c r="C30" s="49"/>
      <c r="D30" s="50"/>
      <c r="E30" s="50"/>
      <c r="F30" s="3" t="s">
        <v>46</v>
      </c>
      <c r="G30" s="3"/>
      <c r="H30" s="3"/>
      <c r="I30" s="3"/>
      <c r="J30" s="3"/>
      <c r="K30" s="51"/>
      <c r="L30" s="3" t="s">
        <v>47</v>
      </c>
      <c r="M30" s="3"/>
      <c r="N30" s="3"/>
      <c r="O30" s="52"/>
      <c r="P30" s="52"/>
      <c r="Q30" s="3"/>
      <c r="R30" s="3"/>
      <c r="S30" s="53"/>
    </row>
    <row r="31" spans="1:20" s="47" customFormat="1" ht="13.5" customHeight="1">
      <c r="C31" s="54" t="s">
        <v>48</v>
      </c>
      <c r="D31" s="50"/>
      <c r="E31" s="50"/>
      <c r="F31" s="2" t="s">
        <v>49</v>
      </c>
      <c r="G31" s="2"/>
      <c r="H31" s="2"/>
      <c r="I31" s="2"/>
      <c r="J31" s="2"/>
      <c r="K31" s="11"/>
      <c r="L31" s="1" t="s">
        <v>50</v>
      </c>
      <c r="M31" s="1"/>
      <c r="N31" s="1"/>
      <c r="O31" s="52"/>
      <c r="P31" s="52"/>
      <c r="Q31" s="2"/>
      <c r="R31" s="2"/>
    </row>
    <row r="32" spans="1:20" ht="13.5" customHeight="1">
      <c r="C32" s="55"/>
    </row>
    <row r="33" spans="2:20" ht="13.5" customHeight="1">
      <c r="C33" s="48" t="s">
        <v>51</v>
      </c>
    </row>
    <row r="34" spans="2:20" ht="13.5" customHeight="1"/>
    <row r="35" spans="2:20">
      <c r="C35" s="49"/>
      <c r="D35" s="50"/>
      <c r="E35" s="50"/>
      <c r="F35" s="3" t="s">
        <v>52</v>
      </c>
      <c r="G35" s="3"/>
      <c r="H35" s="3"/>
      <c r="I35" s="3"/>
      <c r="J35" s="3"/>
      <c r="K35" s="51"/>
      <c r="L35" s="3" t="s">
        <v>53</v>
      </c>
      <c r="M35" s="3"/>
      <c r="N35" s="3"/>
      <c r="O35" s="52"/>
      <c r="P35" s="52"/>
      <c r="Q35" s="3"/>
      <c r="R35" s="3"/>
    </row>
    <row r="36" spans="2:20">
      <c r="C36" s="54" t="s">
        <v>48</v>
      </c>
      <c r="D36" s="50"/>
      <c r="E36" s="50"/>
      <c r="F36" s="2" t="s">
        <v>49</v>
      </c>
      <c r="G36" s="2"/>
      <c r="H36" s="2"/>
      <c r="I36" s="2"/>
      <c r="J36" s="2"/>
      <c r="L36" s="1" t="s">
        <v>50</v>
      </c>
      <c r="M36" s="1"/>
      <c r="N36" s="1"/>
      <c r="O36" s="52"/>
      <c r="P36" s="52"/>
      <c r="Q36" s="2"/>
      <c r="R36" s="2"/>
    </row>
    <row r="39" spans="2:20">
      <c r="B39" s="11">
        <v>1</v>
      </c>
      <c r="C39" s="48" t="s">
        <v>54</v>
      </c>
    </row>
    <row r="40" spans="2:20">
      <c r="B40" s="11">
        <v>2</v>
      </c>
      <c r="C40" s="48" t="s">
        <v>55</v>
      </c>
    </row>
    <row r="41" spans="2:20">
      <c r="C41" s="56" t="s">
        <v>56</v>
      </c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</row>
  </sheetData>
  <mergeCells count="35">
    <mergeCell ref="F36:J36"/>
    <mergeCell ref="L36:N36"/>
    <mergeCell ref="Q36:R36"/>
    <mergeCell ref="F31:J31"/>
    <mergeCell ref="L31:N31"/>
    <mergeCell ref="Q31:R31"/>
    <mergeCell ref="F35:J35"/>
    <mergeCell ref="L35:N35"/>
    <mergeCell ref="Q35:R35"/>
    <mergeCell ref="C20:R20"/>
    <mergeCell ref="C21:R21"/>
    <mergeCell ref="F30:J30"/>
    <mergeCell ref="L30:N30"/>
    <mergeCell ref="Q30:R30"/>
    <mergeCell ref="T10:T12"/>
    <mergeCell ref="F11:F12"/>
    <mergeCell ref="G11:G12"/>
    <mergeCell ref="H11:H12"/>
    <mergeCell ref="I11:I12"/>
    <mergeCell ref="C4:S4"/>
    <mergeCell ref="D6:S6"/>
    <mergeCell ref="D7:S7"/>
    <mergeCell ref="D8:S8"/>
    <mergeCell ref="A10:A12"/>
    <mergeCell ref="B10:B12"/>
    <mergeCell ref="C10:C12"/>
    <mergeCell ref="D10:D12"/>
    <mergeCell ref="E10:E12"/>
    <mergeCell ref="F10:I10"/>
    <mergeCell ref="J10:J12"/>
    <mergeCell ref="K10:K12"/>
    <mergeCell ref="L10:P11"/>
    <mergeCell ref="Q10:Q12"/>
    <mergeCell ref="R10:R12"/>
    <mergeCell ref="S10:S12"/>
  </mergeCells>
  <dataValidations count="2">
    <dataValidation type="list" allowBlank="1" showInputMessage="1" showErrorMessage="1" sqref="D7:S7">
      <formula1>подгруппа</formula1>
      <formula2>0</formula2>
    </dataValidation>
    <dataValidation type="list" allowBlank="1" showInputMessage="1" showErrorMessage="1" sqref="D6:S6">
      <formula1>#REF!</formula1>
      <formula2>0</formula2>
    </dataValidation>
  </dataValidations>
  <pageMargins left="0.35416666666666702" right="0.35416666666666702" top="0.39374999999999999" bottom="0.79444444444444395" header="0.51180555555555496" footer="0.51180555555555496"/>
  <pageSetup scale="50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 НМЦ</vt:lpstr>
      <vt:lpstr>'Обоснование НМЦ'!Область_печати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5</cp:revision>
  <cp:lastPrinted>2023-02-03T10:03:41Z</cp:lastPrinted>
  <dcterms:created xsi:type="dcterms:W3CDTF">1996-10-08T23:32:33Z</dcterms:created>
  <dcterms:modified xsi:type="dcterms:W3CDTF">2023-03-13T05:12:16Z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